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Условие" sheetId="1" r:id="rId1"/>
    <sheet name="Решение" sheetId="2" r:id="rId2"/>
  </sheets>
  <calcPr calcId="125725"/>
</workbook>
</file>

<file path=xl/calcChain.xml><?xml version="1.0" encoding="utf-8"?>
<calcChain xmlns="http://schemas.openxmlformats.org/spreadsheetml/2006/main">
  <c r="D18" i="2"/>
  <c r="A12"/>
  <c r="B10"/>
  <c r="B12" s="1"/>
  <c r="B14" i="1"/>
  <c r="B13"/>
  <c r="B12"/>
  <c r="B11"/>
  <c r="B14" i="2" l="1"/>
  <c r="C12"/>
  <c r="C18" s="1"/>
  <c r="B20" s="1"/>
</calcChain>
</file>

<file path=xl/sharedStrings.xml><?xml version="1.0" encoding="utf-8"?>
<sst xmlns="http://schemas.openxmlformats.org/spreadsheetml/2006/main" count="29" uniqueCount="29">
  <si>
    <t xml:space="preserve">Облигация номинальной стоимости N = 1 000 + 100 * N2 приобретена за n = N2 + 2 лет до погашения по цене P = 900 +100 N3. Купонная ставка составляет q = (N2 + 2) % от номинала. Выкупная цена облигации равна ее номинальной стоимости. Купоны выплачиваются 1 раз в году. </t>
  </si>
  <si>
    <t>две последние цифры номера кода студента — 99</t>
  </si>
  <si>
    <t>N2=9</t>
  </si>
  <si>
    <t>N3=9</t>
  </si>
  <si>
    <t>N</t>
  </si>
  <si>
    <t>n</t>
  </si>
  <si>
    <t>q</t>
  </si>
  <si>
    <t>цена Р</t>
  </si>
  <si>
    <t>Лабораторная работа №2. Доходность облигаций</t>
  </si>
  <si>
    <t>Исходные данные</t>
  </si>
  <si>
    <r>
      <t xml:space="preserve">номинал </t>
    </r>
    <r>
      <rPr>
        <b/>
        <i/>
        <sz val="12"/>
        <color theme="1"/>
        <rFont val="Times New Roman"/>
        <family val="1"/>
        <charset val="204"/>
      </rPr>
      <t>N</t>
    </r>
  </si>
  <si>
    <r>
      <t xml:space="preserve">купонная ставка </t>
    </r>
    <r>
      <rPr>
        <b/>
        <i/>
        <sz val="12"/>
        <color theme="1"/>
        <rFont val="Times New Roman"/>
        <family val="1"/>
        <charset val="204"/>
      </rPr>
      <t>q</t>
    </r>
  </si>
  <si>
    <r>
      <t xml:space="preserve">срок погашения </t>
    </r>
    <r>
      <rPr>
        <b/>
        <i/>
        <sz val="12"/>
        <color theme="1"/>
        <rFont val="Times New Roman"/>
        <family val="1"/>
        <charset val="204"/>
      </rPr>
      <t>n</t>
    </r>
  </si>
  <si>
    <r>
      <t xml:space="preserve">цена </t>
    </r>
    <r>
      <rPr>
        <b/>
        <i/>
        <sz val="12"/>
        <color theme="1"/>
        <rFont val="Times New Roman"/>
        <family val="1"/>
        <charset val="204"/>
      </rPr>
      <t>Р</t>
    </r>
  </si>
  <si>
    <r>
      <t xml:space="preserve">купонная цена (погашение) </t>
    </r>
    <r>
      <rPr>
        <b/>
        <i/>
        <sz val="12"/>
        <color theme="1"/>
        <rFont val="Times New Roman"/>
        <family val="1"/>
        <charset val="204"/>
      </rPr>
      <t>Q</t>
    </r>
  </si>
  <si>
    <t>Задание 1</t>
  </si>
  <si>
    <t>Решение функцией ВСД</t>
  </si>
  <si>
    <r>
      <t xml:space="preserve">Размер купона </t>
    </r>
    <r>
      <rPr>
        <b/>
        <sz val="12"/>
        <color theme="1"/>
        <rFont val="Times New Roman"/>
        <family val="1"/>
        <charset val="204"/>
      </rPr>
      <t>С</t>
    </r>
  </si>
  <si>
    <r>
      <t>цена</t>
    </r>
    <r>
      <rPr>
        <b/>
        <sz val="12"/>
        <color theme="1"/>
        <rFont val="Times New Roman"/>
        <family val="1"/>
        <charset val="204"/>
      </rPr>
      <t xml:space="preserve"> Р</t>
    </r>
  </si>
  <si>
    <t>доход 1 года</t>
  </si>
  <si>
    <t>доход 2 года</t>
  </si>
  <si>
    <t>ВСД</t>
  </si>
  <si>
    <t>Решение функцией Доход</t>
  </si>
  <si>
    <t>Дата соглашения</t>
  </si>
  <si>
    <t>Дата вступления в силу</t>
  </si>
  <si>
    <t>Курс облигации</t>
  </si>
  <si>
    <t>Курс погашение</t>
  </si>
  <si>
    <t>Доход</t>
  </si>
  <si>
    <t>Задание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</si>
</sst>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9" fontId="1" fillId="0" borderId="0" xfId="0" applyNumberFormat="1" applyFont="1"/>
    <xf numFmtId="0" fontId="5" fillId="0" borderId="0" xfId="0" applyFont="1" applyAlignment="1">
      <alignment horizontal="center"/>
    </xf>
    <xf numFmtId="9" fontId="2" fillId="0" borderId="0" xfId="0" applyNumberFormat="1" applyFont="1"/>
    <xf numFmtId="0" fontId="5" fillId="0" borderId="0" xfId="0" applyFont="1"/>
    <xf numFmtId="0" fontId="7" fillId="0" borderId="0" xfId="0" applyFont="1" applyAlignment="1">
      <alignment horizontal="center"/>
    </xf>
    <xf numFmtId="0" fontId="2" fillId="0" borderId="2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0" fontId="2" fillId="0" borderId="0" xfId="0" applyNumberFormat="1" applyFont="1"/>
    <xf numFmtId="14" fontId="2" fillId="0" borderId="0" xfId="0" applyNumberFormat="1" applyFo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zoomScaleNormal="100" workbookViewId="0">
      <selection activeCell="B15" sqref="B15"/>
    </sheetView>
  </sheetViews>
  <sheetFormatPr defaultRowHeight="15.75"/>
  <cols>
    <col min="1" max="1" width="16.28515625" style="2" customWidth="1"/>
    <col min="2" max="16384" width="9.140625" style="2"/>
  </cols>
  <sheetData>
    <row r="1" spans="1:10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20"/>
    </row>
    <row r="2" spans="1:10">
      <c r="A2" s="21"/>
      <c r="B2" s="22"/>
      <c r="C2" s="22"/>
      <c r="D2" s="22"/>
      <c r="E2" s="22"/>
      <c r="F2" s="22"/>
      <c r="G2" s="22"/>
      <c r="H2" s="22"/>
      <c r="I2" s="22"/>
      <c r="J2" s="23"/>
    </row>
    <row r="3" spans="1:10">
      <c r="A3" s="21"/>
      <c r="B3" s="22"/>
      <c r="C3" s="22"/>
      <c r="D3" s="22"/>
      <c r="E3" s="22"/>
      <c r="F3" s="22"/>
      <c r="G3" s="22"/>
      <c r="H3" s="22"/>
      <c r="I3" s="22"/>
      <c r="J3" s="23"/>
    </row>
    <row r="4" spans="1:10" ht="16.5" thickBot="1">
      <c r="A4" s="24"/>
      <c r="B4" s="25"/>
      <c r="C4" s="25"/>
      <c r="D4" s="25"/>
      <c r="E4" s="25"/>
      <c r="F4" s="25"/>
      <c r="G4" s="25"/>
      <c r="H4" s="25"/>
      <c r="I4" s="25"/>
      <c r="J4" s="26"/>
    </row>
    <row r="5" spans="1:10" ht="16.5" thickBot="1"/>
    <row r="6" spans="1:10" ht="16.5" thickBot="1">
      <c r="A6" s="15" t="s">
        <v>1</v>
      </c>
      <c r="B6" s="16"/>
      <c r="C6" s="16"/>
      <c r="D6" s="16"/>
      <c r="E6" s="16"/>
      <c r="F6" s="16"/>
      <c r="G6" s="16"/>
      <c r="H6" s="16"/>
      <c r="I6" s="16"/>
      <c r="J6" s="17"/>
    </row>
    <row r="8" spans="1:10">
      <c r="A8" s="1" t="s">
        <v>2</v>
      </c>
      <c r="B8" s="1"/>
    </row>
    <row r="9" spans="1:10">
      <c r="A9" s="1" t="s">
        <v>3</v>
      </c>
      <c r="B9" s="1"/>
    </row>
    <row r="10" spans="1:10">
      <c r="A10" s="1"/>
      <c r="B10" s="1"/>
    </row>
    <row r="11" spans="1:10">
      <c r="A11" s="1" t="s">
        <v>4</v>
      </c>
      <c r="B11" s="1">
        <f>1000+100*9</f>
        <v>1900</v>
      </c>
    </row>
    <row r="12" spans="1:10">
      <c r="A12" s="1" t="s">
        <v>5</v>
      </c>
      <c r="B12" s="1">
        <f>9+2</f>
        <v>11</v>
      </c>
    </row>
    <row r="13" spans="1:10" ht="15.75" customHeight="1">
      <c r="A13" s="1" t="s">
        <v>6</v>
      </c>
      <c r="B13" s="3">
        <f>(0.09+0.02)</f>
        <v>0.11</v>
      </c>
    </row>
    <row r="14" spans="1:10">
      <c r="A14" s="1" t="s">
        <v>7</v>
      </c>
      <c r="B14" s="1">
        <f>900+100*9</f>
        <v>1800</v>
      </c>
    </row>
    <row r="15" spans="1:10">
      <c r="A15" s="1"/>
      <c r="B15" s="3"/>
    </row>
  </sheetData>
  <mergeCells count="2">
    <mergeCell ref="A6:J6"/>
    <mergeCell ref="A1:J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"/>
  <sheetViews>
    <sheetView tabSelected="1" zoomScale="90" zoomScaleNormal="90" workbookViewId="0">
      <selection activeCell="A18" sqref="A18"/>
    </sheetView>
  </sheetViews>
  <sheetFormatPr defaultRowHeight="15.75"/>
  <cols>
    <col min="1" max="1" width="29" style="2" customWidth="1"/>
    <col min="2" max="2" width="28.28515625" style="2" customWidth="1"/>
    <col min="3" max="3" width="24.5703125" style="2" customWidth="1"/>
    <col min="4" max="4" width="16.85546875" style="2" customWidth="1"/>
    <col min="5" max="16384" width="9.140625" style="2"/>
  </cols>
  <sheetData>
    <row r="1" spans="1:3">
      <c r="A1" s="27" t="s">
        <v>8</v>
      </c>
      <c r="B1" s="27"/>
      <c r="C1" s="27"/>
    </row>
    <row r="2" spans="1:3">
      <c r="A2" s="4" t="s">
        <v>9</v>
      </c>
    </row>
    <row r="4" spans="1:3">
      <c r="A4" s="2" t="s">
        <v>10</v>
      </c>
      <c r="B4" s="2">
        <v>1900</v>
      </c>
    </row>
    <row r="5" spans="1:3">
      <c r="A5" s="2" t="s">
        <v>11</v>
      </c>
      <c r="B5" s="5">
        <v>0.11</v>
      </c>
    </row>
    <row r="6" spans="1:3">
      <c r="A6" s="2" t="s">
        <v>12</v>
      </c>
      <c r="B6" s="2">
        <v>11</v>
      </c>
    </row>
    <row r="7" spans="1:3">
      <c r="A7" s="2" t="s">
        <v>13</v>
      </c>
      <c r="B7" s="2">
        <v>1800</v>
      </c>
    </row>
    <row r="8" spans="1:3">
      <c r="A8" s="2" t="s">
        <v>14</v>
      </c>
      <c r="B8" s="2">
        <v>1900</v>
      </c>
    </row>
    <row r="9" spans="1:3">
      <c r="A9" s="6" t="s">
        <v>15</v>
      </c>
      <c r="B9" s="7" t="s">
        <v>16</v>
      </c>
    </row>
    <row r="10" spans="1:3" ht="16.5" thickBot="1">
      <c r="A10" s="2" t="s">
        <v>17</v>
      </c>
      <c r="B10" s="2">
        <f>B4*B5</f>
        <v>209</v>
      </c>
    </row>
    <row r="11" spans="1:3" ht="16.5" thickBot="1">
      <c r="A11" s="8" t="s">
        <v>18</v>
      </c>
      <c r="B11" s="11" t="s">
        <v>19</v>
      </c>
      <c r="C11" s="12" t="s">
        <v>20</v>
      </c>
    </row>
    <row r="12" spans="1:3" ht="16.5" thickBot="1">
      <c r="A12" s="10">
        <f>-B7</f>
        <v>-1800</v>
      </c>
      <c r="B12" s="9">
        <f>B10</f>
        <v>209</v>
      </c>
      <c r="C12" s="10">
        <f>B8+B10</f>
        <v>2109</v>
      </c>
    </row>
    <row r="14" spans="1:3">
      <c r="A14" s="2" t="s">
        <v>21</v>
      </c>
      <c r="B14" s="13">
        <f>IRR(A12:C12)</f>
        <v>0.14204684435705264</v>
      </c>
    </row>
    <row r="16" spans="1:3">
      <c r="A16" s="6" t="s">
        <v>28</v>
      </c>
      <c r="B16" s="7" t="s">
        <v>22</v>
      </c>
    </row>
    <row r="17" spans="1:4">
      <c r="A17" s="2" t="s">
        <v>23</v>
      </c>
      <c r="B17" s="2" t="s">
        <v>24</v>
      </c>
      <c r="C17" s="2" t="s">
        <v>25</v>
      </c>
      <c r="D17" s="2" t="s">
        <v>26</v>
      </c>
    </row>
    <row r="18" spans="1:4">
      <c r="A18" s="14">
        <v>42736</v>
      </c>
      <c r="B18" s="14">
        <v>43831</v>
      </c>
      <c r="C18" s="2">
        <f>C12/1000*100</f>
        <v>210.9</v>
      </c>
      <c r="D18" s="2">
        <f>B8/1000*100</f>
        <v>190</v>
      </c>
    </row>
    <row r="20" spans="1:4">
      <c r="A20" s="2" t="s">
        <v>27</v>
      </c>
      <c r="B20" s="13">
        <f>YIELD(A18,B18,B5,C18,D18,1)</f>
        <v>1.976889211422549E-2</v>
      </c>
    </row>
  </sheetData>
  <mergeCells count="1">
    <mergeCell ref="A1:C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Условие</vt:lpstr>
      <vt:lpstr>Решение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2021-03-25T09:49:46Z</dcterms:modified>
</cp:coreProperties>
</file>